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bakicova\Desktop\FILIP\Rozpočet VVI\Rozpočet 2026 a SDV\Rozpočer Rada září 2025\414  A7 Informace SR VaVaI 2026+\"/>
    </mc:Choice>
  </mc:AlternateContent>
  <xr:revisionPtr revIDLastSave="0" documentId="13_ncr:1_{D6554171-B2F8-4083-88C3-0E058E0E2519}" xr6:coauthVersionLast="47" xr6:coauthVersionMax="47" xr10:uidLastSave="{00000000-0000-0000-0000-000000000000}"/>
  <bookViews>
    <workbookView xWindow="3465" yWindow="3465" windowWidth="21600" windowHeight="11385" xr2:uid="{00000000-000D-0000-FFFF-FFFF00000000}"/>
  </bookViews>
  <sheets>
    <sheet name="NNV k 2. 9. 2025"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 i="6" l="1"/>
  <c r="D8" i="6"/>
  <c r="C15" i="6" l="1"/>
  <c r="C39" i="6" l="1"/>
  <c r="C40" i="6"/>
  <c r="C44" i="6"/>
  <c r="C47" i="6"/>
  <c r="C50" i="6"/>
  <c r="C57" i="6"/>
  <c r="C58" i="6"/>
  <c r="C62" i="6"/>
  <c r="C63" i="6"/>
  <c r="C69" i="6"/>
  <c r="C68" i="6" s="1"/>
  <c r="C70" i="6"/>
  <c r="C71" i="6"/>
  <c r="D34" i="6"/>
  <c r="D35" i="6"/>
  <c r="D32" i="6"/>
  <c r="D31" i="6"/>
  <c r="D30" i="6"/>
  <c r="D27" i="6"/>
  <c r="D26" i="6"/>
  <c r="D24" i="6"/>
  <c r="D23" i="6"/>
  <c r="D22" i="6" s="1"/>
  <c r="D21" i="6"/>
  <c r="D20" i="6"/>
  <c r="D19" i="6"/>
  <c r="D18" i="6" s="1"/>
  <c r="D17" i="6" s="1"/>
  <c r="D16" i="6"/>
  <c r="D15" i="6" s="1"/>
  <c r="D14" i="6"/>
  <c r="D13" i="6"/>
  <c r="D12" i="6"/>
  <c r="D11" i="6" s="1"/>
  <c r="D10" i="6" s="1"/>
  <c r="D9" i="6"/>
  <c r="D7" i="6"/>
  <c r="D6" i="6" s="1"/>
  <c r="D25" i="6" l="1"/>
  <c r="D33" i="6"/>
  <c r="D28" i="6"/>
  <c r="D29" i="6"/>
  <c r="C67" i="6"/>
  <c r="D37" i="6"/>
  <c r="D38" i="6"/>
  <c r="D36" i="6" l="1"/>
  <c r="D41" i="6" l="1"/>
  <c r="D42" i="6"/>
  <c r="D43" i="6"/>
  <c r="D40" i="6" l="1"/>
  <c r="D39" i="6"/>
  <c r="D45" i="6"/>
  <c r="D46" i="6"/>
  <c r="D44" i="6" l="1"/>
  <c r="D49" i="6"/>
  <c r="D48" i="6"/>
  <c r="D47" i="6" s="1"/>
  <c r="D51" i="6" l="1"/>
  <c r="D50" i="6" s="1"/>
  <c r="D56" i="6"/>
  <c r="D59" i="6" l="1"/>
  <c r="D57" i="6" s="1"/>
  <c r="D65" i="6"/>
  <c r="D70" i="6" s="1"/>
  <c r="D66" i="6"/>
  <c r="D71" i="6" s="1"/>
  <c r="D64" i="6"/>
  <c r="D62" i="6" l="1"/>
  <c r="D69" i="6"/>
  <c r="D58" i="6"/>
  <c r="D63" i="6"/>
  <c r="C33" i="6"/>
  <c r="C36" i="6"/>
  <c r="D67" i="6" l="1"/>
  <c r="D68" i="6"/>
  <c r="C28" i="6"/>
  <c r="C29" i="6"/>
  <c r="C25" i="6"/>
  <c r="C22" i="6"/>
  <c r="C18" i="6"/>
  <c r="C17" i="6" s="1"/>
  <c r="C6" i="6"/>
  <c r="C11" i="6"/>
  <c r="C10" i="6" s="1"/>
  <c r="B71" i="6" l="1"/>
  <c r="B70" i="6"/>
  <c r="B69" i="6"/>
  <c r="B63" i="6" l="1"/>
  <c r="B62" i="6"/>
  <c r="B58" i="6"/>
  <c r="B57" i="6"/>
  <c r="B55" i="6"/>
  <c r="B50" i="6"/>
  <c r="B47" i="6"/>
  <c r="B44" i="6"/>
  <c r="B40" i="6"/>
  <c r="B39" i="6"/>
  <c r="B36" i="6"/>
  <c r="B33" i="6"/>
  <c r="B29" i="6"/>
  <c r="B28" i="6"/>
  <c r="B25" i="6"/>
  <c r="B22" i="6"/>
  <c r="B18" i="6"/>
  <c r="B17" i="6" s="1"/>
  <c r="B15" i="6"/>
  <c r="B11" i="6"/>
  <c r="B10" i="6" s="1"/>
  <c r="B8" i="6"/>
  <c r="B6" i="6"/>
  <c r="B68" i="6" l="1"/>
  <c r="B67" i="6"/>
  <c r="A14" i="6"/>
</calcChain>
</file>

<file path=xl/sharedStrings.xml><?xml version="1.0" encoding="utf-8"?>
<sst xmlns="http://schemas.openxmlformats.org/spreadsheetml/2006/main" count="76" uniqueCount="34">
  <si>
    <t>Včetně výdajů krytých příjmy ze zahraničních programů )*</t>
  </si>
  <si>
    <t xml:space="preserve"> </t>
  </si>
  <si>
    <t xml:space="preserve">K A P I T O L A </t>
  </si>
  <si>
    <t>Úřad vlády ČR</t>
  </si>
  <si>
    <t>v tom: institucionální výdaje</t>
  </si>
  <si>
    <t>Ministerstvo zahraničních věcí</t>
  </si>
  <si>
    <t xml:space="preserve">účelové výdaje </t>
  </si>
  <si>
    <t xml:space="preserve">Ministerstvo práce a sociálních věcí </t>
  </si>
  <si>
    <t>Ministerstvo životního prostředí</t>
  </si>
  <si>
    <t>Grantová agentura ČR</t>
  </si>
  <si>
    <t>Ministerstvo průmyslu a obchodu                    )*</t>
  </si>
  <si>
    <t>národní zdroje</t>
  </si>
  <si>
    <t>zahraniční zdroje</t>
  </si>
  <si>
    <t xml:space="preserve">Ministerstvo dopravy </t>
  </si>
  <si>
    <t>Ministerstvo zemědělství</t>
  </si>
  <si>
    <t>Ministerstvo školství, mládeže a tělovýchovy  )*</t>
  </si>
  <si>
    <t>Ministerstvo kultury</t>
  </si>
  <si>
    <t>Ministerstvo zdravotnictví</t>
  </si>
  <si>
    <t>Ministerstvo spravedlnosti                             **)</t>
  </si>
  <si>
    <t>Ústav pro studium totalitních režimů             **)</t>
  </si>
  <si>
    <t xml:space="preserve">v tom:        účelové výdaje </t>
  </si>
  <si>
    <t>Technologická agentura ČR                            )*</t>
  </si>
  <si>
    <t>Výdaje na podporu VaVaI celkem                  )*</t>
  </si>
  <si>
    <t>**)  označené kapitoly jsou pouze příjemci účelové podpory, resp. organizace (OSS) v jejich působnosti</t>
  </si>
  <si>
    <t>Ministerstvo obrany                                       )*</t>
  </si>
  <si>
    <t>Český úřad zeměměřický a katastrální</t>
  </si>
  <si>
    <t>Ministerstvo vnitra                                          )*</t>
  </si>
  <si>
    <t>Akademie věd ČR                                           )*</t>
  </si>
  <si>
    <t>stav k 1.1.2025</t>
  </si>
  <si>
    <t>NNV čerpání k 2.9. 2025</t>
  </si>
  <si>
    <t>v tis. Kč</t>
  </si>
  <si>
    <t>čerpání k 2.9.</t>
  </si>
  <si>
    <t>stav NNV v tis.Kč orientační</t>
  </si>
  <si>
    <t>Komentář: V roce 2024 bylo převedeno 9,03 mil. Kč pro potřeby platů na ÚV mimo prostředků na VaVaI. V roce 2025 bylo pro potřeby VaVaI zapojeno celkem cca 14 mil. Kč. Zůstatek NNV ke konci roku 2025 předpokládáme tedy cca 63,03 mil. Kč. Pro příští rok schválila RVVI navýšení rozpočtu o 10 mil. Kč, které MF ve svém návrhu neakceptovalo. Vzhledem k plánovaným výdajům by pak bylo potřeba pro rok 2026 zapojit NNV ve výši cca 20,7 mil. Kč. Zbývající nároky jsme v dalších letech plánovali využít na financování nutné modernizace IS VaVaI s očekávanými náklady 55 mil. Kč, což za výše uvedeného stavu financí nebude realizovatelné.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</si>
</sst>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0"/>
      <name val="Arial CE"/>
      <charset val="238"/>
    </font>
    <font>
      <b/>
      <sz val="12"/>
      <name val="Arial"/>
      <family val="2"/>
      <charset val="238"/>
    </font>
    <font>
      <sz val="10"/>
      <name val="Times New Roman"/>
      <family val="1"/>
      <charset val="238"/>
    </font>
    <font>
      <b/>
      <i/>
      <sz val="11"/>
      <name val="Arial"/>
      <family val="2"/>
      <charset val="238"/>
    </font>
    <font>
      <i/>
      <sz val="10"/>
      <name val="Arial"/>
      <family val="2"/>
      <charset val="238"/>
    </font>
    <font>
      <sz val="10"/>
      <name val="Arial"/>
      <family val="2"/>
      <charset val="238"/>
    </font>
    <font>
      <b/>
      <sz val="10"/>
      <name val="Arial"/>
      <family val="2"/>
      <charset val="238"/>
    </font>
    <font>
      <b/>
      <sz val="9"/>
      <name val="Arial"/>
      <family val="2"/>
      <charset val="238"/>
    </font>
    <font>
      <b/>
      <sz val="10"/>
      <color indexed="8"/>
      <name val="Arial"/>
      <family val="2"/>
      <charset val="238"/>
    </font>
    <font>
      <sz val="10"/>
      <name val="Calibri"/>
      <family val="2"/>
      <charset val="238"/>
      <scheme val="minor"/>
    </font>
  </fonts>
  <fills count="4">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s>
  <borders count="23">
    <border>
      <left/>
      <right/>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style="thin">
        <color indexed="64"/>
      </top>
      <bottom/>
      <diagonal/>
    </border>
    <border>
      <left style="thin">
        <color auto="1"/>
      </left>
      <right style="thin">
        <color auto="1"/>
      </right>
      <top/>
      <bottom style="thin">
        <color indexed="64"/>
      </bottom>
      <diagonal/>
    </border>
    <border>
      <left style="thin">
        <color auto="1"/>
      </left>
      <right style="thin">
        <color auto="1"/>
      </right>
      <top/>
      <bottom style="medium">
        <color indexed="64"/>
      </bottom>
      <diagonal/>
    </border>
    <border>
      <left style="thin">
        <color auto="1"/>
      </left>
      <right/>
      <top style="medium">
        <color auto="1"/>
      </top>
      <bottom/>
      <diagonal/>
    </border>
    <border>
      <left style="thin">
        <color indexed="64"/>
      </left>
      <right/>
      <top style="thin">
        <color indexed="64"/>
      </top>
      <bottom style="medium">
        <color auto="1"/>
      </bottom>
      <diagonal/>
    </border>
    <border>
      <left style="thin">
        <color auto="1"/>
      </left>
      <right/>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style="medium">
        <color indexed="64"/>
      </bottom>
      <diagonal/>
    </border>
  </borders>
  <cellStyleXfs count="3">
    <xf numFmtId="0" fontId="0" fillId="0" borderId="0"/>
    <xf numFmtId="0" fontId="1" fillId="0" borderId="0"/>
    <xf numFmtId="0" fontId="6" fillId="0" borderId="0"/>
  </cellStyleXfs>
  <cellXfs count="65">
    <xf numFmtId="0" fontId="0" fillId="0" borderId="0" xfId="0"/>
    <xf numFmtId="0" fontId="3" fillId="0" borderId="0" xfId="1" applyFont="1"/>
    <xf numFmtId="0" fontId="6" fillId="0" borderId="0" xfId="1" applyFont="1"/>
    <xf numFmtId="0" fontId="5" fillId="0" borderId="2" xfId="1" applyFont="1" applyBorder="1" applyAlignment="1">
      <alignment horizontal="right" vertical="center"/>
    </xf>
    <xf numFmtId="0" fontId="5" fillId="0" borderId="6" xfId="1" applyFont="1" applyBorder="1" applyAlignment="1">
      <alignment horizontal="right" vertical="center"/>
    </xf>
    <xf numFmtId="4" fontId="7" fillId="0" borderId="4" xfId="1" applyNumberFormat="1" applyFont="1" applyBorder="1" applyAlignment="1">
      <alignment horizontal="right" indent="1"/>
    </xf>
    <xf numFmtId="0" fontId="7" fillId="0" borderId="2" xfId="1" applyFont="1" applyBorder="1" applyAlignment="1" applyProtection="1">
      <alignment horizontal="right" vertical="center"/>
      <protection locked="0"/>
    </xf>
    <xf numFmtId="4" fontId="7" fillId="0" borderId="7" xfId="1" applyNumberFormat="1" applyFont="1" applyBorder="1" applyAlignment="1">
      <alignment horizontal="right" vertical="center" indent="1"/>
    </xf>
    <xf numFmtId="0" fontId="5" fillId="0" borderId="9" xfId="1" applyFont="1" applyBorder="1" applyAlignment="1">
      <alignment horizontal="right" vertical="center"/>
    </xf>
    <xf numFmtId="0" fontId="7" fillId="0" borderId="1" xfId="1" applyFont="1" applyBorder="1" applyAlignment="1" applyProtection="1">
      <alignment vertical="center" wrapText="1"/>
      <protection locked="0"/>
    </xf>
    <xf numFmtId="0" fontId="5" fillId="0" borderId="0" xfId="0" applyFont="1"/>
    <xf numFmtId="0" fontId="2" fillId="0" borderId="0" xfId="1" applyFont="1"/>
    <xf numFmtId="0" fontId="4" fillId="0" borderId="0" xfId="0" applyFont="1"/>
    <xf numFmtId="0" fontId="7" fillId="2" borderId="5" xfId="1" applyFont="1" applyFill="1" applyBorder="1" applyAlignment="1" applyProtection="1">
      <alignment vertical="center"/>
      <protection locked="0"/>
    </xf>
    <xf numFmtId="0" fontId="7" fillId="2" borderId="5" xfId="1" applyFont="1" applyFill="1" applyBorder="1" applyAlignment="1">
      <alignment horizontal="left" vertical="center"/>
    </xf>
    <xf numFmtId="0" fontId="7" fillId="2" borderId="2" xfId="1" applyFont="1" applyFill="1" applyBorder="1" applyAlignment="1" applyProtection="1">
      <alignment vertical="center" wrapText="1"/>
      <protection locked="0"/>
    </xf>
    <xf numFmtId="0" fontId="7" fillId="2" borderId="5" xfId="1" applyFont="1" applyFill="1" applyBorder="1" applyAlignment="1" applyProtection="1">
      <alignment vertical="center" wrapText="1"/>
      <protection locked="0"/>
    </xf>
    <xf numFmtId="0" fontId="7" fillId="2" borderId="1" xfId="1" applyFont="1" applyFill="1" applyBorder="1" applyAlignment="1">
      <alignment vertical="center"/>
    </xf>
    <xf numFmtId="0" fontId="7" fillId="2" borderId="2" xfId="1" applyFont="1" applyFill="1" applyBorder="1" applyAlignment="1">
      <alignment horizontal="left" vertical="center" wrapText="1"/>
    </xf>
    <xf numFmtId="0" fontId="7" fillId="2" borderId="2" xfId="1" applyFont="1" applyFill="1" applyBorder="1" applyAlignment="1" applyProtection="1">
      <alignment vertical="center"/>
      <protection locked="0"/>
    </xf>
    <xf numFmtId="4" fontId="9" fillId="0" borderId="7" xfId="2" applyNumberFormat="1" applyFont="1" applyBorder="1" applyAlignment="1">
      <alignment horizontal="right" vertical="center" wrapText="1" indent="1"/>
    </xf>
    <xf numFmtId="0" fontId="7" fillId="2" borderId="2" xfId="1" applyFont="1" applyFill="1" applyBorder="1" applyAlignment="1">
      <alignment horizontal="left" vertical="center"/>
    </xf>
    <xf numFmtId="4" fontId="7" fillId="0" borderId="7" xfId="1" applyNumberFormat="1" applyFont="1" applyBorder="1" applyAlignment="1">
      <alignment horizontal="right" indent="1"/>
    </xf>
    <xf numFmtId="4" fontId="5" fillId="0" borderId="10" xfId="0" applyNumberFormat="1" applyFont="1" applyBorder="1" applyAlignment="1">
      <alignment horizontal="right" indent="1"/>
    </xf>
    <xf numFmtId="4" fontId="5" fillId="0" borderId="8" xfId="1" applyNumberFormat="1" applyFont="1" applyBorder="1" applyAlignment="1">
      <alignment horizontal="right" indent="1"/>
    </xf>
    <xf numFmtId="4" fontId="5" fillId="0" borderId="4" xfId="1" applyNumberFormat="1" applyFont="1" applyBorder="1" applyAlignment="1">
      <alignment horizontal="right" indent="1"/>
    </xf>
    <xf numFmtId="4" fontId="6" fillId="0" borderId="0" xfId="1" applyNumberFormat="1" applyFont="1"/>
    <xf numFmtId="0" fontId="8" fillId="0" borderId="12" xfId="1" applyFont="1" applyBorder="1"/>
    <xf numFmtId="0" fontId="6" fillId="0" borderId="3" xfId="1" applyFont="1" applyBorder="1" applyAlignment="1">
      <alignment horizontal="center"/>
    </xf>
    <xf numFmtId="4" fontId="9" fillId="0" borderId="12" xfId="2" applyNumberFormat="1" applyFont="1" applyBorder="1" applyAlignment="1">
      <alignment horizontal="right" vertical="center" wrapText="1" indent="1"/>
    </xf>
    <xf numFmtId="4" fontId="9" fillId="0" borderId="11" xfId="2" applyNumberFormat="1" applyFont="1" applyBorder="1" applyAlignment="1">
      <alignment horizontal="right" vertical="center" wrapText="1" indent="1"/>
    </xf>
    <xf numFmtId="4" fontId="5" fillId="0" borderId="13" xfId="1" applyNumberFormat="1" applyFont="1" applyBorder="1" applyAlignment="1">
      <alignment horizontal="right" vertical="center" indent="1"/>
    </xf>
    <xf numFmtId="4" fontId="5" fillId="0" borderId="4" xfId="1" applyNumberFormat="1" applyFont="1" applyBorder="1" applyAlignment="1">
      <alignment horizontal="right" vertical="center" indent="1"/>
    </xf>
    <xf numFmtId="4" fontId="7" fillId="0" borderId="14" xfId="1" applyNumberFormat="1" applyFont="1" applyBorder="1" applyAlignment="1">
      <alignment horizontal="right" vertical="center" indent="1"/>
    </xf>
    <xf numFmtId="4" fontId="9" fillId="0" borderId="14" xfId="2" applyNumberFormat="1" applyFont="1" applyBorder="1" applyAlignment="1">
      <alignment horizontal="right" vertical="center" wrapText="1" indent="1"/>
    </xf>
    <xf numFmtId="4" fontId="9" fillId="0" borderId="13" xfId="2" applyNumberFormat="1" applyFont="1" applyBorder="1" applyAlignment="1">
      <alignment horizontal="right" vertical="center" wrapText="1" indent="1"/>
    </xf>
    <xf numFmtId="4" fontId="9" fillId="0" borderId="4" xfId="2" applyNumberFormat="1" applyFont="1" applyBorder="1" applyAlignment="1">
      <alignment horizontal="right" vertical="center" wrapText="1" indent="1"/>
    </xf>
    <xf numFmtId="4" fontId="5" fillId="0" borderId="13" xfId="1" applyNumberFormat="1" applyFont="1" applyBorder="1" applyAlignment="1">
      <alignment horizontal="right" indent="1"/>
    </xf>
    <xf numFmtId="4" fontId="5" fillId="0" borderId="15" xfId="1" applyNumberFormat="1" applyFont="1" applyBorder="1" applyAlignment="1">
      <alignment horizontal="right" indent="1"/>
    </xf>
    <xf numFmtId="4" fontId="7" fillId="0" borderId="13" xfId="1" applyNumberFormat="1" applyFont="1" applyBorder="1" applyAlignment="1">
      <alignment horizontal="right" indent="1"/>
    </xf>
    <xf numFmtId="4" fontId="7" fillId="0" borderId="14" xfId="1" applyNumberFormat="1" applyFont="1" applyBorder="1" applyAlignment="1">
      <alignment horizontal="right" indent="1"/>
    </xf>
    <xf numFmtId="4" fontId="7" fillId="0" borderId="13" xfId="1" applyNumberFormat="1" applyFont="1" applyBorder="1" applyAlignment="1">
      <alignment horizontal="right" vertical="center" indent="1"/>
    </xf>
    <xf numFmtId="4" fontId="5" fillId="0" borderId="16" xfId="1" applyNumberFormat="1" applyFont="1" applyBorder="1" applyAlignment="1">
      <alignment horizontal="right" indent="1"/>
    </xf>
    <xf numFmtId="4" fontId="7" fillId="0" borderId="12" xfId="1" applyNumberFormat="1" applyFont="1" applyBorder="1" applyAlignment="1">
      <alignment horizontal="right" vertical="center" indent="1"/>
    </xf>
    <xf numFmtId="4" fontId="5" fillId="0" borderId="13" xfId="0" applyNumberFormat="1" applyFont="1" applyBorder="1" applyAlignment="1">
      <alignment horizontal="right" indent="1"/>
    </xf>
    <xf numFmtId="4" fontId="5" fillId="0" borderId="4" xfId="0" applyNumberFormat="1" applyFont="1" applyBorder="1" applyAlignment="1">
      <alignment horizontal="right" indent="1"/>
    </xf>
    <xf numFmtId="4" fontId="5" fillId="0" borderId="16" xfId="0" applyNumberFormat="1" applyFont="1" applyBorder="1" applyAlignment="1">
      <alignment horizontal="right" indent="1"/>
    </xf>
    <xf numFmtId="0" fontId="8" fillId="0" borderId="17" xfId="1" applyFont="1" applyBorder="1"/>
    <xf numFmtId="0" fontId="6" fillId="0" borderId="18" xfId="1" applyFont="1" applyBorder="1" applyAlignment="1">
      <alignment horizontal="center"/>
    </xf>
    <xf numFmtId="4" fontId="5" fillId="0" borderId="19" xfId="1" applyNumberFormat="1" applyFont="1" applyBorder="1" applyAlignment="1">
      <alignment horizontal="right" vertical="center" indent="1"/>
    </xf>
    <xf numFmtId="4" fontId="7" fillId="0" borderId="20" xfId="1" applyNumberFormat="1" applyFont="1" applyBorder="1" applyAlignment="1">
      <alignment horizontal="right" vertical="center" indent="1"/>
    </xf>
    <xf numFmtId="4" fontId="9" fillId="0" borderId="19" xfId="2" applyNumberFormat="1" applyFont="1" applyBorder="1" applyAlignment="1">
      <alignment horizontal="right" vertical="center" wrapText="1" indent="1"/>
    </xf>
    <xf numFmtId="4" fontId="5" fillId="0" borderId="19" xfId="1" applyNumberFormat="1" applyFont="1" applyBorder="1" applyAlignment="1">
      <alignment horizontal="right" indent="1"/>
    </xf>
    <xf numFmtId="4" fontId="5" fillId="0" borderId="21" xfId="1" applyNumberFormat="1" applyFont="1" applyBorder="1" applyAlignment="1">
      <alignment horizontal="right" indent="1"/>
    </xf>
    <xf numFmtId="4" fontId="7" fillId="0" borderId="19" xfId="1" applyNumberFormat="1" applyFont="1" applyBorder="1" applyAlignment="1">
      <alignment horizontal="right" indent="1"/>
    </xf>
    <xf numFmtId="4" fontId="5" fillId="0" borderId="22" xfId="1" applyNumberFormat="1" applyFont="1" applyBorder="1" applyAlignment="1">
      <alignment horizontal="right" indent="1"/>
    </xf>
    <xf numFmtId="4" fontId="5" fillId="0" borderId="8" xfId="1" applyNumberFormat="1" applyFont="1" applyBorder="1" applyAlignment="1">
      <alignment horizontal="right" vertical="center" indent="1"/>
    </xf>
    <xf numFmtId="4" fontId="7" fillId="0" borderId="4" xfId="1" applyNumberFormat="1" applyFont="1" applyBorder="1" applyAlignment="1">
      <alignment horizontal="right" vertical="center" indent="1"/>
    </xf>
    <xf numFmtId="4" fontId="7" fillId="0" borderId="11" xfId="1" applyNumberFormat="1" applyFont="1" applyBorder="1" applyAlignment="1">
      <alignment horizontal="right" vertical="center" indent="1"/>
    </xf>
    <xf numFmtId="0" fontId="10" fillId="0" borderId="0" xfId="1" applyFont="1" applyAlignment="1">
      <alignment wrapText="1"/>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6" fillId="3" borderId="11" xfId="1" applyFont="1" applyFill="1" applyBorder="1" applyAlignment="1">
      <alignment horizontal="center" wrapText="1"/>
    </xf>
    <xf numFmtId="0" fontId="6" fillId="3" borderId="10" xfId="1" applyFont="1" applyFill="1" applyBorder="1" applyAlignment="1">
      <alignment horizontal="center" wrapText="1"/>
    </xf>
    <xf numFmtId="0" fontId="10" fillId="0" borderId="2" xfId="1" applyFont="1" applyBorder="1" applyAlignment="1">
      <alignment horizontal="left" wrapText="1"/>
    </xf>
  </cellXfs>
  <cellStyles count="3">
    <cellStyle name="Normální" xfId="0" builtinId="0"/>
    <cellStyle name="normální_7-bilance2009-test" xfId="1" xr:uid="{00000000-0005-0000-0000-000001000000}"/>
    <cellStyle name="normální_VaV -17"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4"/>
  <sheetViews>
    <sheetView tabSelected="1" workbookViewId="0">
      <pane xSplit="1" ySplit="5" topLeftCell="B6" activePane="bottomRight" state="frozen"/>
      <selection pane="topRight" activeCell="C1" sqref="C1"/>
      <selection pane="bottomLeft" activeCell="A6" sqref="A6"/>
      <selection pane="bottomRight" activeCell="E6" sqref="E6:E7"/>
    </sheetView>
  </sheetViews>
  <sheetFormatPr defaultColWidth="9.140625" defaultRowHeight="12.75" x14ac:dyDescent="0.2"/>
  <cols>
    <col min="1" max="1" width="43.28515625" style="1" customWidth="1"/>
    <col min="2" max="3" width="15.5703125" style="1" customWidth="1"/>
    <col min="4" max="4" width="16" style="1" customWidth="1"/>
    <col min="5" max="5" width="69.5703125" style="1" customWidth="1"/>
    <col min="6" max="16384" width="9.140625" style="1"/>
  </cols>
  <sheetData>
    <row r="1" spans="1:28" ht="16.5" customHeight="1" x14ac:dyDescent="0.25">
      <c r="A1" s="11" t="s">
        <v>29</v>
      </c>
      <c r="B1" s="11"/>
      <c r="C1" s="11"/>
      <c r="D1" s="11"/>
    </row>
    <row r="2" spans="1:28" ht="16.5" customHeight="1" x14ac:dyDescent="0.2">
      <c r="A2" s="12" t="s">
        <v>0</v>
      </c>
      <c r="B2" s="12"/>
      <c r="C2" s="12"/>
      <c r="D2" s="12"/>
    </row>
    <row r="3" spans="1:28" ht="7.5" customHeight="1" thickBot="1" x14ac:dyDescent="0.25">
      <c r="A3" s="2" t="s">
        <v>1</v>
      </c>
      <c r="B3" s="2"/>
      <c r="C3" s="2"/>
      <c r="D3" s="2"/>
    </row>
    <row r="4" spans="1:28" ht="13.5" customHeight="1" x14ac:dyDescent="0.2">
      <c r="A4" s="60" t="s">
        <v>2</v>
      </c>
      <c r="B4" s="27" t="s">
        <v>30</v>
      </c>
      <c r="C4" s="47" t="s">
        <v>30</v>
      </c>
      <c r="D4" s="62" t="s">
        <v>32</v>
      </c>
    </row>
    <row r="5" spans="1:28" ht="69" customHeight="1" thickBot="1" x14ac:dyDescent="0.25">
      <c r="A5" s="61"/>
      <c r="B5" s="28" t="s">
        <v>28</v>
      </c>
      <c r="C5" s="48" t="s">
        <v>31</v>
      </c>
      <c r="D5" s="63"/>
    </row>
    <row r="6" spans="1:28" ht="49.5" customHeight="1" x14ac:dyDescent="0.2">
      <c r="A6" s="17" t="s">
        <v>3</v>
      </c>
      <c r="B6" s="29">
        <f t="shared" ref="B6:D6" si="0">B7</f>
        <v>77109.536540000001</v>
      </c>
      <c r="C6" s="29">
        <f t="shared" si="0"/>
        <v>596.14976000000001</v>
      </c>
      <c r="D6" s="30">
        <f t="shared" si="0"/>
        <v>76513.386780000001</v>
      </c>
      <c r="E6" s="64" t="s">
        <v>33</v>
      </c>
      <c r="F6" s="59"/>
      <c r="G6" s="59"/>
      <c r="H6" s="59"/>
      <c r="I6" s="59"/>
      <c r="J6" s="59"/>
      <c r="K6" s="59"/>
      <c r="L6" s="59"/>
      <c r="M6" s="59"/>
      <c r="N6" s="59"/>
      <c r="O6" s="59"/>
      <c r="P6" s="59"/>
      <c r="Q6" s="59"/>
      <c r="R6" s="59"/>
      <c r="S6" s="59"/>
      <c r="T6" s="59"/>
      <c r="U6" s="59"/>
      <c r="V6" s="59"/>
      <c r="W6" s="59"/>
      <c r="X6" s="59"/>
      <c r="Y6" s="59"/>
      <c r="Z6" s="59"/>
      <c r="AA6" s="59"/>
      <c r="AB6" s="59"/>
    </row>
    <row r="7" spans="1:28" ht="52.5" customHeight="1" x14ac:dyDescent="0.2">
      <c r="A7" s="3" t="s">
        <v>4</v>
      </c>
      <c r="B7" s="31">
        <v>77109.536540000001</v>
      </c>
      <c r="C7" s="49">
        <v>596.14976000000001</v>
      </c>
      <c r="D7" s="32">
        <f>B7-C7</f>
        <v>76513.386780000001</v>
      </c>
      <c r="E7" s="64"/>
      <c r="F7" s="59"/>
      <c r="G7" s="59"/>
      <c r="H7" s="59"/>
      <c r="I7" s="59"/>
      <c r="J7" s="59"/>
      <c r="K7" s="59"/>
      <c r="L7" s="59"/>
      <c r="M7" s="59"/>
      <c r="N7" s="59"/>
      <c r="O7" s="59"/>
      <c r="P7" s="59"/>
      <c r="Q7" s="59"/>
      <c r="R7" s="59"/>
      <c r="S7" s="59"/>
      <c r="T7" s="59"/>
      <c r="U7" s="59"/>
      <c r="V7" s="59"/>
      <c r="W7" s="59"/>
      <c r="X7" s="59"/>
      <c r="Y7" s="59"/>
      <c r="Z7" s="59"/>
      <c r="AA7" s="59"/>
      <c r="AB7" s="59"/>
    </row>
    <row r="8" spans="1:28" x14ac:dyDescent="0.2">
      <c r="A8" s="13" t="s">
        <v>5</v>
      </c>
      <c r="B8" s="33">
        <f>B9</f>
        <v>0</v>
      </c>
      <c r="C8" s="50">
        <v>0</v>
      </c>
      <c r="D8" s="7">
        <f>D9</f>
        <v>0</v>
      </c>
    </row>
    <row r="9" spans="1:28" x14ac:dyDescent="0.2">
      <c r="A9" s="3" t="s">
        <v>4</v>
      </c>
      <c r="B9" s="31">
        <v>0</v>
      </c>
      <c r="C9" s="49">
        <v>0</v>
      </c>
      <c r="D9" s="32">
        <f>B9-C9</f>
        <v>0</v>
      </c>
    </row>
    <row r="10" spans="1:28" ht="27.95" customHeight="1" x14ac:dyDescent="0.2">
      <c r="A10" s="13" t="s">
        <v>24</v>
      </c>
      <c r="B10" s="34">
        <f>B11+B14</f>
        <v>105934.22294000001</v>
      </c>
      <c r="C10" s="34">
        <f>C11+C14</f>
        <v>83183.716790000006</v>
      </c>
      <c r="D10" s="20">
        <f>D11+D14</f>
        <v>22750.506150000005</v>
      </c>
    </row>
    <row r="11" spans="1:28" x14ac:dyDescent="0.2">
      <c r="A11" s="6" t="s">
        <v>11</v>
      </c>
      <c r="B11" s="35">
        <f>B12+B13</f>
        <v>103287.82237000001</v>
      </c>
      <c r="C11" s="35">
        <f>C12+C13</f>
        <v>82997.81237</v>
      </c>
      <c r="D11" s="36">
        <f>D12+D13</f>
        <v>20290.010000000006</v>
      </c>
    </row>
    <row r="12" spans="1:28" ht="12.95" customHeight="1" x14ac:dyDescent="0.2">
      <c r="A12" s="3" t="s">
        <v>4</v>
      </c>
      <c r="B12" s="37">
        <v>8366.9601299999995</v>
      </c>
      <c r="C12" s="52">
        <v>11404.631160000001</v>
      </c>
      <c r="D12" s="32">
        <f>B12-C12</f>
        <v>-3037.6710300000013</v>
      </c>
    </row>
    <row r="13" spans="1:28" x14ac:dyDescent="0.2">
      <c r="A13" s="3" t="s">
        <v>6</v>
      </c>
      <c r="B13" s="37">
        <v>94920.862240000002</v>
      </c>
      <c r="C13" s="52">
        <v>71593.181209999995</v>
      </c>
      <c r="D13" s="32">
        <f>B13-C13</f>
        <v>23327.681030000007</v>
      </c>
    </row>
    <row r="14" spans="1:28" x14ac:dyDescent="0.2">
      <c r="A14" s="4">
        <f ca="1">+A12+A10:A16+A10:A16+A10:A15+A10:A15+A10:A15+A10:A16+A10:A17+A10:A21+A+A10:A12</f>
        <v>0</v>
      </c>
      <c r="B14" s="38">
        <v>2646.4005699999998</v>
      </c>
      <c r="C14" s="53">
        <v>185.90441999999999</v>
      </c>
      <c r="D14" s="32">
        <f>B14-C14</f>
        <v>2460.4961499999999</v>
      </c>
    </row>
    <row r="15" spans="1:28" ht="15.75" customHeight="1" x14ac:dyDescent="0.2">
      <c r="A15" s="15" t="s">
        <v>7</v>
      </c>
      <c r="B15" s="39">
        <f>B16</f>
        <v>1513.7112</v>
      </c>
      <c r="C15" s="39">
        <f t="shared" ref="C15:D15" si="1">C16</f>
        <v>0</v>
      </c>
      <c r="D15" s="22">
        <f t="shared" si="1"/>
        <v>1513.7112</v>
      </c>
    </row>
    <row r="16" spans="1:28" x14ac:dyDescent="0.2">
      <c r="A16" s="3" t="s">
        <v>4</v>
      </c>
      <c r="B16" s="37">
        <v>1513.7112</v>
      </c>
      <c r="C16" s="52">
        <v>0</v>
      </c>
      <c r="D16" s="32">
        <f>B16-C16</f>
        <v>1513.7112</v>
      </c>
    </row>
    <row r="17" spans="1:4" x14ac:dyDescent="0.2">
      <c r="A17" s="13" t="s">
        <v>26</v>
      </c>
      <c r="B17" s="40">
        <f>B18+B21</f>
        <v>99472.934519999995</v>
      </c>
      <c r="C17" s="40">
        <f>C18+C21</f>
        <v>36066.553379999998</v>
      </c>
      <c r="D17" s="22">
        <f>D18+D21</f>
        <v>63406.38113999999</v>
      </c>
    </row>
    <row r="18" spans="1:4" x14ac:dyDescent="0.2">
      <c r="A18" s="6" t="s">
        <v>11</v>
      </c>
      <c r="B18" s="39">
        <f>B19+B20</f>
        <v>99003.29466</v>
      </c>
      <c r="C18" s="39">
        <f>C19+C20</f>
        <v>35974.25346</v>
      </c>
      <c r="D18" s="5">
        <f>D19+D20</f>
        <v>63029.041199999992</v>
      </c>
    </row>
    <row r="19" spans="1:4" x14ac:dyDescent="0.2">
      <c r="A19" s="3" t="s">
        <v>4</v>
      </c>
      <c r="B19" s="37">
        <v>37599.815320000002</v>
      </c>
      <c r="C19" s="52">
        <v>9870.1198299999996</v>
      </c>
      <c r="D19" s="32">
        <f>B19-C19</f>
        <v>27729.695490000002</v>
      </c>
    </row>
    <row r="20" spans="1:4" x14ac:dyDescent="0.2">
      <c r="A20" s="3" t="s">
        <v>6</v>
      </c>
      <c r="B20" s="37">
        <v>61403.479339999998</v>
      </c>
      <c r="C20" s="52">
        <v>26104.13363</v>
      </c>
      <c r="D20" s="32">
        <f>B20-C20</f>
        <v>35299.345709999994</v>
      </c>
    </row>
    <row r="21" spans="1:4" x14ac:dyDescent="0.2">
      <c r="A21" s="4" t="s">
        <v>12</v>
      </c>
      <c r="B21" s="37">
        <v>469.63986</v>
      </c>
      <c r="C21" s="52">
        <v>92.29992</v>
      </c>
      <c r="D21" s="32">
        <f>B21-C21</f>
        <v>377.33994000000001</v>
      </c>
    </row>
    <row r="22" spans="1:4" x14ac:dyDescent="0.2">
      <c r="A22" s="13" t="s">
        <v>8</v>
      </c>
      <c r="B22" s="40">
        <f>B23+B24</f>
        <v>7791.1124899999995</v>
      </c>
      <c r="C22" s="40">
        <f>C23+C24</f>
        <v>3018.6692399999997</v>
      </c>
      <c r="D22" s="22">
        <f>D23+D24</f>
        <v>4772.4432499999994</v>
      </c>
    </row>
    <row r="23" spans="1:4" x14ac:dyDescent="0.2">
      <c r="A23" s="3" t="s">
        <v>4</v>
      </c>
      <c r="B23" s="37">
        <v>431.62</v>
      </c>
      <c r="C23" s="52">
        <v>21.33</v>
      </c>
      <c r="D23" s="32">
        <f>B23-C23</f>
        <v>410.29</v>
      </c>
    </row>
    <row r="24" spans="1:4" x14ac:dyDescent="0.2">
      <c r="A24" s="3" t="s">
        <v>6</v>
      </c>
      <c r="B24" s="37">
        <v>7359.4924899999996</v>
      </c>
      <c r="C24" s="52">
        <v>2997.3392399999998</v>
      </c>
      <c r="D24" s="32">
        <f>B24-C24</f>
        <v>4362.1532499999994</v>
      </c>
    </row>
    <row r="25" spans="1:4" x14ac:dyDescent="0.2">
      <c r="A25" s="14" t="s">
        <v>9</v>
      </c>
      <c r="B25" s="34">
        <f t="shared" ref="B25:D25" si="2">B26+B27</f>
        <v>135233.42774000001</v>
      </c>
      <c r="C25" s="34">
        <f t="shared" si="2"/>
        <v>0</v>
      </c>
      <c r="D25" s="20">
        <f t="shared" si="2"/>
        <v>135233.42774000001</v>
      </c>
    </row>
    <row r="26" spans="1:4" x14ac:dyDescent="0.2">
      <c r="A26" s="3" t="s">
        <v>4</v>
      </c>
      <c r="B26" s="37">
        <v>34794.50735</v>
      </c>
      <c r="C26" s="52">
        <v>0</v>
      </c>
      <c r="D26" s="32">
        <f>B26-C26</f>
        <v>34794.50735</v>
      </c>
    </row>
    <row r="27" spans="1:4" x14ac:dyDescent="0.2">
      <c r="A27" s="4" t="s">
        <v>6</v>
      </c>
      <c r="B27" s="38">
        <v>100438.92039</v>
      </c>
      <c r="C27" s="53">
        <v>0</v>
      </c>
      <c r="D27" s="32">
        <f>B27-C27</f>
        <v>100438.92039</v>
      </c>
    </row>
    <row r="28" spans="1:4" ht="24.75" customHeight="1" x14ac:dyDescent="0.2">
      <c r="A28" s="13" t="s">
        <v>10</v>
      </c>
      <c r="B28" s="33">
        <f>B30+B31+B32</f>
        <v>4209238.6345999995</v>
      </c>
      <c r="C28" s="33">
        <f>C30+C31+C32</f>
        <v>304464.58559999999</v>
      </c>
      <c r="D28" s="7">
        <f>D30+D31+D32</f>
        <v>3904774.0489999996</v>
      </c>
    </row>
    <row r="29" spans="1:4" x14ac:dyDescent="0.2">
      <c r="A29" s="6" t="s">
        <v>11</v>
      </c>
      <c r="B29" s="39">
        <f>B30+B31</f>
        <v>1280202.1117399998</v>
      </c>
      <c r="C29" s="39">
        <f>C30+C31</f>
        <v>273989.88513000001</v>
      </c>
      <c r="D29" s="5">
        <f>D30+D31</f>
        <v>1006212.2266099999</v>
      </c>
    </row>
    <row r="30" spans="1:4" x14ac:dyDescent="0.2">
      <c r="A30" s="3" t="s">
        <v>4</v>
      </c>
      <c r="B30" s="37">
        <v>87247.115909999993</v>
      </c>
      <c r="C30" s="52">
        <v>55092.885130000002</v>
      </c>
      <c r="D30" s="32">
        <f>B30-C30</f>
        <v>32154.230779999991</v>
      </c>
    </row>
    <row r="31" spans="1:4" x14ac:dyDescent="0.2">
      <c r="A31" s="3" t="s">
        <v>6</v>
      </c>
      <c r="B31" s="37">
        <v>1192954.9958299999</v>
      </c>
      <c r="C31" s="52">
        <v>218897</v>
      </c>
      <c r="D31" s="32">
        <f>B31-C31</f>
        <v>974057.99582999991</v>
      </c>
    </row>
    <row r="32" spans="1:4" x14ac:dyDescent="0.2">
      <c r="A32" s="3" t="s">
        <v>12</v>
      </c>
      <c r="B32" s="37">
        <v>2929036.5228599999</v>
      </c>
      <c r="C32" s="52">
        <v>30474.70047</v>
      </c>
      <c r="D32" s="32">
        <f>B32-C32</f>
        <v>2898561.8223899999</v>
      </c>
    </row>
    <row r="33" spans="1:4" x14ac:dyDescent="0.2">
      <c r="A33" s="14" t="s">
        <v>13</v>
      </c>
      <c r="B33" s="34">
        <f>B34</f>
        <v>0</v>
      </c>
      <c r="C33" s="34">
        <f>C34</f>
        <v>0</v>
      </c>
      <c r="D33" s="20">
        <f>D34+D35</f>
        <v>-17.334109999999999</v>
      </c>
    </row>
    <row r="34" spans="1:4" x14ac:dyDescent="0.2">
      <c r="A34" s="3" t="s">
        <v>4</v>
      </c>
      <c r="B34" s="37">
        <v>0</v>
      </c>
      <c r="C34" s="52">
        <v>0</v>
      </c>
      <c r="D34" s="32">
        <f>B34-C34</f>
        <v>0</v>
      </c>
    </row>
    <row r="35" spans="1:4" x14ac:dyDescent="0.2">
      <c r="A35" s="3" t="s">
        <v>12</v>
      </c>
      <c r="B35" s="38">
        <v>0</v>
      </c>
      <c r="C35" s="53">
        <v>17.334109999999999</v>
      </c>
      <c r="D35" s="56">
        <f>B35-C35</f>
        <v>-17.334109999999999</v>
      </c>
    </row>
    <row r="36" spans="1:4" ht="15.75" customHeight="1" x14ac:dyDescent="0.2">
      <c r="A36" s="19" t="s">
        <v>14</v>
      </c>
      <c r="B36" s="39">
        <f>B37+B38</f>
        <v>56001.920440000002</v>
      </c>
      <c r="C36" s="39">
        <f>C37+C38</f>
        <v>33689.515810000004</v>
      </c>
      <c r="D36" s="22">
        <f>D37+D38</f>
        <v>22312.404629999997</v>
      </c>
    </row>
    <row r="37" spans="1:4" x14ac:dyDescent="0.2">
      <c r="A37" s="3" t="s">
        <v>4</v>
      </c>
      <c r="B37" s="37">
        <v>22546.003089999998</v>
      </c>
      <c r="C37" s="52">
        <v>246.09845999999999</v>
      </c>
      <c r="D37" s="32">
        <f>B37-C37</f>
        <v>22299.904629999997</v>
      </c>
    </row>
    <row r="38" spans="1:4" x14ac:dyDescent="0.2">
      <c r="A38" s="4" t="s">
        <v>6</v>
      </c>
      <c r="B38" s="38">
        <v>33455.917350000003</v>
      </c>
      <c r="C38" s="53">
        <v>33443.417350000003</v>
      </c>
      <c r="D38" s="32">
        <f>B38-C38</f>
        <v>12.5</v>
      </c>
    </row>
    <row r="39" spans="1:4" ht="30" customHeight="1" x14ac:dyDescent="0.2">
      <c r="A39" s="15" t="s">
        <v>15</v>
      </c>
      <c r="B39" s="33">
        <f>B41+B42+B43</f>
        <v>1643398.37252</v>
      </c>
      <c r="C39" s="33">
        <f>C41+C42+C43</f>
        <v>1495168.61191</v>
      </c>
      <c r="D39" s="7">
        <f>D41+D42+D43</f>
        <v>148229.76061000003</v>
      </c>
    </row>
    <row r="40" spans="1:4" x14ac:dyDescent="0.2">
      <c r="A40" s="6" t="s">
        <v>11</v>
      </c>
      <c r="B40" s="39">
        <f>B41+B42</f>
        <v>1455762.01987</v>
      </c>
      <c r="C40" s="39">
        <f>C41+C42</f>
        <v>1101777.5437799999</v>
      </c>
      <c r="D40" s="5">
        <f>D41+D42</f>
        <v>353984.47609000007</v>
      </c>
    </row>
    <row r="41" spans="1:4" x14ac:dyDescent="0.2">
      <c r="A41" s="3" t="s">
        <v>4</v>
      </c>
      <c r="B41" s="37">
        <v>634586.19784000004</v>
      </c>
      <c r="C41" s="52">
        <v>605428.11878000002</v>
      </c>
      <c r="D41" s="25">
        <f>B41-C41</f>
        <v>29158.079060000018</v>
      </c>
    </row>
    <row r="42" spans="1:4" x14ac:dyDescent="0.2">
      <c r="A42" s="3" t="s">
        <v>6</v>
      </c>
      <c r="B42" s="37">
        <v>821175.82203000004</v>
      </c>
      <c r="C42" s="52">
        <v>496349.42499999999</v>
      </c>
      <c r="D42" s="25">
        <f>B42-C42</f>
        <v>324826.39703000005</v>
      </c>
    </row>
    <row r="43" spans="1:4" x14ac:dyDescent="0.2">
      <c r="A43" s="4" t="s">
        <v>12</v>
      </c>
      <c r="B43" s="38">
        <v>187636.35264999999</v>
      </c>
      <c r="C43" s="53">
        <v>393391.06813000003</v>
      </c>
      <c r="D43" s="24">
        <f>B43-C43</f>
        <v>-205754.71548000004</v>
      </c>
    </row>
    <row r="44" spans="1:4" x14ac:dyDescent="0.2">
      <c r="A44" s="13" t="s">
        <v>16</v>
      </c>
      <c r="B44" s="40">
        <f>B45+B46</f>
        <v>11381.6</v>
      </c>
      <c r="C44" s="40">
        <f>C45+C46</f>
        <v>4928.9520000000002</v>
      </c>
      <c r="D44" s="22">
        <f>D45+D46</f>
        <v>6452.6480000000001</v>
      </c>
    </row>
    <row r="45" spans="1:4" x14ac:dyDescent="0.2">
      <c r="A45" s="3" t="s">
        <v>4</v>
      </c>
      <c r="B45" s="37">
        <v>1946.6</v>
      </c>
      <c r="C45" s="52">
        <v>1357.952</v>
      </c>
      <c r="D45" s="25">
        <f>B45-C45</f>
        <v>588.64799999999991</v>
      </c>
    </row>
    <row r="46" spans="1:4" ht="15.75" customHeight="1" x14ac:dyDescent="0.2">
      <c r="A46" s="4" t="s">
        <v>6</v>
      </c>
      <c r="B46" s="37">
        <v>9435</v>
      </c>
      <c r="C46" s="52">
        <v>3571</v>
      </c>
      <c r="D46" s="25">
        <f>B46-C46</f>
        <v>5864</v>
      </c>
    </row>
    <row r="47" spans="1:4" ht="15.75" customHeight="1" x14ac:dyDescent="0.2">
      <c r="A47" s="13" t="s">
        <v>17</v>
      </c>
      <c r="B47" s="40">
        <f>B48+B49</f>
        <v>93015.875209999998</v>
      </c>
      <c r="C47" s="40">
        <f>C48+C49</f>
        <v>88968.213929999998</v>
      </c>
      <c r="D47" s="22">
        <f>D48+D49</f>
        <v>4047.6612799999984</v>
      </c>
    </row>
    <row r="48" spans="1:4" ht="15.75" customHeight="1" x14ac:dyDescent="0.2">
      <c r="A48" s="3" t="s">
        <v>4</v>
      </c>
      <c r="B48" s="37">
        <v>17963.67254</v>
      </c>
      <c r="C48" s="52">
        <v>14005.21393</v>
      </c>
      <c r="D48" s="25">
        <f>B48-C48</f>
        <v>3958.4586099999997</v>
      </c>
    </row>
    <row r="49" spans="1:4" ht="15.75" customHeight="1" x14ac:dyDescent="0.2">
      <c r="A49" s="4" t="s">
        <v>6</v>
      </c>
      <c r="B49" s="37">
        <v>75052.202669999999</v>
      </c>
      <c r="C49" s="52">
        <v>74963</v>
      </c>
      <c r="D49" s="25">
        <f>B49-C49</f>
        <v>89.202669999998761</v>
      </c>
    </row>
    <row r="50" spans="1:4" ht="14.25" customHeight="1" x14ac:dyDescent="0.2">
      <c r="A50" s="13" t="s">
        <v>18</v>
      </c>
      <c r="B50" s="40">
        <f>B51</f>
        <v>7756.9627700000001</v>
      </c>
      <c r="C50" s="40">
        <f>C51</f>
        <v>1669.972</v>
      </c>
      <c r="D50" s="22">
        <f>D51</f>
        <v>6086.9907700000003</v>
      </c>
    </row>
    <row r="51" spans="1:4" ht="14.25" customHeight="1" x14ac:dyDescent="0.2">
      <c r="A51" s="3" t="s">
        <v>4</v>
      </c>
      <c r="B51" s="37">
        <v>7756.9627700000001</v>
      </c>
      <c r="C51" s="52">
        <v>1669.972</v>
      </c>
      <c r="D51" s="25">
        <f>B51-C51</f>
        <v>6086.9907700000003</v>
      </c>
    </row>
    <row r="52" spans="1:4" ht="14.25" customHeight="1" x14ac:dyDescent="0.2">
      <c r="A52" s="4" t="s">
        <v>6</v>
      </c>
      <c r="B52" s="38">
        <v>0</v>
      </c>
      <c r="C52" s="53">
        <v>0</v>
      </c>
      <c r="D52" s="24">
        <v>0</v>
      </c>
    </row>
    <row r="53" spans="1:4" ht="14.25" customHeight="1" x14ac:dyDescent="0.2">
      <c r="A53" s="21" t="s">
        <v>25</v>
      </c>
      <c r="B53" s="39">
        <v>0</v>
      </c>
      <c r="C53" s="54">
        <v>0</v>
      </c>
      <c r="D53" s="5">
        <v>0</v>
      </c>
    </row>
    <row r="54" spans="1:4" ht="14.25" customHeight="1" x14ac:dyDescent="0.2">
      <c r="A54" s="4" t="s">
        <v>4</v>
      </c>
      <c r="B54" s="38">
        <v>0</v>
      </c>
      <c r="C54" s="53">
        <v>0</v>
      </c>
      <c r="D54" s="24">
        <v>0</v>
      </c>
    </row>
    <row r="55" spans="1:4" ht="14.25" customHeight="1" x14ac:dyDescent="0.2">
      <c r="A55" s="18" t="s">
        <v>19</v>
      </c>
      <c r="B55" s="35">
        <f>B56</f>
        <v>71.346829999999997</v>
      </c>
      <c r="C55" s="51">
        <v>0</v>
      </c>
      <c r="D55" s="36">
        <f>D56</f>
        <v>71.346829999999997</v>
      </c>
    </row>
    <row r="56" spans="1:4" ht="14.25" customHeight="1" x14ac:dyDescent="0.2">
      <c r="A56" s="3" t="s">
        <v>20</v>
      </c>
      <c r="B56" s="38">
        <v>71.346829999999997</v>
      </c>
      <c r="C56" s="52">
        <v>0</v>
      </c>
      <c r="D56" s="25">
        <f>B56-C56</f>
        <v>71.346829999999997</v>
      </c>
    </row>
    <row r="57" spans="1:4" ht="28.5" customHeight="1" x14ac:dyDescent="0.2">
      <c r="A57" s="13" t="s">
        <v>27</v>
      </c>
      <c r="B57" s="33">
        <f>B59+B61</f>
        <v>6744.4051300000001</v>
      </c>
      <c r="C57" s="33">
        <f>C59+C61</f>
        <v>6041.4090200000001</v>
      </c>
      <c r="D57" s="7">
        <f>D59+D61</f>
        <v>702.99611000000004</v>
      </c>
    </row>
    <row r="58" spans="1:4" ht="14.25" customHeight="1" x14ac:dyDescent="0.2">
      <c r="A58" s="6" t="s">
        <v>11</v>
      </c>
      <c r="B58" s="41">
        <f>B59+B60</f>
        <v>6744.4051300000001</v>
      </c>
      <c r="C58" s="41">
        <f>C59+C60</f>
        <v>6041.4090200000001</v>
      </c>
      <c r="D58" s="57">
        <f>D59+D60</f>
        <v>702.99611000000004</v>
      </c>
    </row>
    <row r="59" spans="1:4" ht="14.25" customHeight="1" x14ac:dyDescent="0.2">
      <c r="A59" s="3" t="s">
        <v>4</v>
      </c>
      <c r="B59" s="37">
        <v>6744.4051300000001</v>
      </c>
      <c r="C59" s="52">
        <v>6041.4090200000001</v>
      </c>
      <c r="D59" s="25">
        <f>B59-C59</f>
        <v>702.99611000000004</v>
      </c>
    </row>
    <row r="60" spans="1:4" ht="14.25" customHeight="1" x14ac:dyDescent="0.2">
      <c r="A60" s="3" t="s">
        <v>6</v>
      </c>
      <c r="B60" s="37">
        <v>0</v>
      </c>
      <c r="C60" s="52">
        <v>0</v>
      </c>
      <c r="D60" s="25">
        <v>0</v>
      </c>
    </row>
    <row r="61" spans="1:4" ht="14.25" customHeight="1" x14ac:dyDescent="0.2">
      <c r="A61" s="3" t="s">
        <v>12</v>
      </c>
      <c r="B61" s="37">
        <v>0</v>
      </c>
      <c r="C61" s="52">
        <v>0</v>
      </c>
      <c r="D61" s="25">
        <v>0</v>
      </c>
    </row>
    <row r="62" spans="1:4" ht="24.75" customHeight="1" x14ac:dyDescent="0.2">
      <c r="A62" s="16" t="s">
        <v>21</v>
      </c>
      <c r="B62" s="33">
        <f>B64+B65+B66</f>
        <v>1744338.8610799999</v>
      </c>
      <c r="C62" s="33">
        <f>C64+C65+C66</f>
        <v>678052.99887000001</v>
      </c>
      <c r="D62" s="7">
        <f>D64+D65+D66</f>
        <v>1066285.8622099999</v>
      </c>
    </row>
    <row r="63" spans="1:4" x14ac:dyDescent="0.2">
      <c r="A63" s="6" t="s">
        <v>11</v>
      </c>
      <c r="B63" s="39">
        <f>B64+B65</f>
        <v>1162992.96676</v>
      </c>
      <c r="C63" s="39">
        <f>C64+C65</f>
        <v>212655.75172</v>
      </c>
      <c r="D63" s="5">
        <f>D64+D65</f>
        <v>950337.21503999992</v>
      </c>
    </row>
    <row r="64" spans="1:4" x14ac:dyDescent="0.2">
      <c r="A64" s="3" t="s">
        <v>4</v>
      </c>
      <c r="B64" s="37">
        <v>99714.894539999994</v>
      </c>
      <c r="C64" s="52">
        <v>24237.959719999999</v>
      </c>
      <c r="D64" s="25">
        <f>B64-C64</f>
        <v>75476.934819999995</v>
      </c>
    </row>
    <row r="65" spans="1:4" ht="15.75" customHeight="1" x14ac:dyDescent="0.2">
      <c r="A65" s="3" t="s">
        <v>6</v>
      </c>
      <c r="B65" s="37">
        <v>1063278.07222</v>
      </c>
      <c r="C65" s="52">
        <v>188417.79199999999</v>
      </c>
      <c r="D65" s="25">
        <f t="shared" ref="D65:D66" si="3">B65-C65</f>
        <v>874860.28021999996</v>
      </c>
    </row>
    <row r="66" spans="1:4" ht="13.5" thickBot="1" x14ac:dyDescent="0.25">
      <c r="A66" s="8" t="s">
        <v>12</v>
      </c>
      <c r="B66" s="42">
        <v>581345.89431999996</v>
      </c>
      <c r="C66" s="55">
        <v>465397.24715000001</v>
      </c>
      <c r="D66" s="25">
        <f t="shared" si="3"/>
        <v>115948.64716999995</v>
      </c>
    </row>
    <row r="67" spans="1:4" ht="25.5" customHeight="1" x14ac:dyDescent="0.2">
      <c r="A67" s="9" t="s">
        <v>22</v>
      </c>
      <c r="B67" s="43">
        <f>B69+B70+B71</f>
        <v>8199002.9240100002</v>
      </c>
      <c r="C67" s="43">
        <f>C69+C70+C71</f>
        <v>2735866.68242</v>
      </c>
      <c r="D67" s="58">
        <f>D69+D70+D71</f>
        <v>5463136.2415899998</v>
      </c>
    </row>
    <row r="68" spans="1:4" x14ac:dyDescent="0.2">
      <c r="A68" s="6" t="s">
        <v>11</v>
      </c>
      <c r="B68" s="39">
        <f>B69+B70</f>
        <v>4497868.1137500005</v>
      </c>
      <c r="C68" s="39">
        <f>C69+C70</f>
        <v>1846308.1282199998</v>
      </c>
      <c r="D68" s="5">
        <f>D69+D70</f>
        <v>2651559.9855300002</v>
      </c>
    </row>
    <row r="69" spans="1:4" x14ac:dyDescent="0.2">
      <c r="A69" s="3" t="s">
        <v>4</v>
      </c>
      <c r="B69" s="44">
        <f>B64+B48+B41+B45+B37+B30+B26+B19+B12+B7+B59+B51+B34+B23+B16+B9+B54</f>
        <v>1038322.00236</v>
      </c>
      <c r="C69" s="44">
        <f>C64+C48+C41+C45+C37+C30+C26+C19+C12+C7+C59+C51+C34+C23+C16+C9+C54</f>
        <v>729971.83978999988</v>
      </c>
      <c r="D69" s="45">
        <f>D64+D48+D41+D45+D37+D30+D26+D19+D12+D7+D59+D51+D34+D23+D16+D9+D54</f>
        <v>308350.16256999999</v>
      </c>
    </row>
    <row r="70" spans="1:4" x14ac:dyDescent="0.2">
      <c r="A70" s="3" t="s">
        <v>6</v>
      </c>
      <c r="B70" s="44">
        <f>B65+B52+B49+B46+B42+B38+B31+B27+B20+B13+B56+B24</f>
        <v>3459546.1113900002</v>
      </c>
      <c r="C70" s="44">
        <f>C65+C52+C49+C46+C42+C38+C31+C27+C20+C13+C56+C24</f>
        <v>1116336.28843</v>
      </c>
      <c r="D70" s="45">
        <f>D65+D52+D49+D46+D42+D38+D31+D27+D20+D13+D56+D24</f>
        <v>2343209.82296</v>
      </c>
    </row>
    <row r="71" spans="1:4" ht="13.5" thickBot="1" x14ac:dyDescent="0.25">
      <c r="A71" s="8" t="s">
        <v>12</v>
      </c>
      <c r="B71" s="46">
        <f>B66+B43+B32+B61+B21+B14</f>
        <v>3701134.8102599997</v>
      </c>
      <c r="C71" s="46">
        <f>C66+C43+C32+C61+C21+C14+C35</f>
        <v>889558.55420000013</v>
      </c>
      <c r="D71" s="23">
        <f>D66+D43+D32+D61+D21+D14+D35</f>
        <v>2811576.2560599996</v>
      </c>
    </row>
    <row r="72" spans="1:4" ht="5.25" customHeight="1" x14ac:dyDescent="0.2">
      <c r="A72" s="2"/>
      <c r="B72" s="26"/>
      <c r="C72" s="26"/>
      <c r="D72" s="26"/>
    </row>
    <row r="73" spans="1:4" x14ac:dyDescent="0.2">
      <c r="A73" s="10" t="s">
        <v>23</v>
      </c>
      <c r="B73" s="26"/>
      <c r="C73" s="26"/>
      <c r="D73" s="26"/>
    </row>
    <row r="74" spans="1:4" x14ac:dyDescent="0.2">
      <c r="A74" s="2"/>
      <c r="B74" s="26"/>
      <c r="C74" s="26"/>
      <c r="D74" s="26"/>
    </row>
  </sheetData>
  <mergeCells count="3">
    <mergeCell ref="A4:A5"/>
    <mergeCell ref="D4:D5"/>
    <mergeCell ref="E6:E7"/>
  </mergeCells>
  <pageMargins left="0" right="0" top="0" bottom="0" header="0.31496062992125984" footer="0.31496062992125984"/>
  <pageSetup paperSize="8"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NNV k 2. 9. 2025</vt:lpstr>
    </vt:vector>
  </TitlesOfParts>
  <Company>Ministerstvo financí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Jansová Helena Ing.</dc:creator>
  <cp:lastModifiedBy>Hana Bakičová</cp:lastModifiedBy>
  <cp:lastPrinted>2025-09-02T13:14:00Z</cp:lastPrinted>
  <dcterms:created xsi:type="dcterms:W3CDTF">2023-01-24T11:51:10Z</dcterms:created>
  <dcterms:modified xsi:type="dcterms:W3CDTF">2025-09-04T20:17:46Z</dcterms:modified>
</cp:coreProperties>
</file>